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/github/ReboundPaper2019/data/"/>
    </mc:Choice>
  </mc:AlternateContent>
  <xr:revisionPtr revIDLastSave="0" documentId="13_ncr:1_{962B91FB-D666-DF42-8C02-C50D3765ACFA}" xr6:coauthVersionLast="44" xr6:coauthVersionMax="44" xr10:uidLastSave="{00000000-0000-0000-0000-000000000000}"/>
  <bookViews>
    <workbookView xWindow="216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73" i="5" l="1"/>
  <c r="D3" i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G2" i="1" s="1"/>
  <c r="B18" i="5"/>
  <c r="I2" i="1" l="1"/>
  <c r="B11" i="5"/>
  <c r="B20" i="5" s="1"/>
  <c r="B27" i="5"/>
  <c r="B28" i="5" s="1"/>
  <c r="F2" i="1" s="1"/>
  <c r="B44" i="5"/>
  <c r="B38" i="5"/>
  <c r="B6" i="5"/>
  <c r="C2" i="1" s="1"/>
  <c r="B2" i="2"/>
  <c r="B74" i="5" s="1"/>
  <c r="E2" i="1" l="1"/>
  <c r="B22" i="5"/>
  <c r="B47" i="5"/>
  <c r="B59" i="5"/>
  <c r="B60" i="5" s="1"/>
  <c r="J2" i="1" s="1"/>
  <c r="B40" i="5"/>
  <c r="H2" i="1" l="1"/>
  <c r="B49" i="5"/>
  <c r="B77" i="5"/>
  <c r="B78" i="5" s="1"/>
  <c r="B70" i="5"/>
  <c r="B71" i="5" s="1"/>
  <c r="B72" i="5" s="1"/>
  <c r="B75" i="5" s="1"/>
  <c r="B76" i="5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</text>
    </comment>
    <comment ref="B1" authorId="1" shapeId="0" xr:uid="{C9AAF3F9-AB53-B74F-AAB3-18867750431D}">
      <text>
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</text>
    </comment>
    <comment ref="C1" authorId="2" shapeId="0" xr:uid="{EDB7354F-9C95-8646-AA76-D4E19F4DD586}">
      <text>
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</text>
    </comment>
    <comment ref="B49" authorId="1" shapeId="0" xr:uid="{AD5239DB-E9DD-DA4E-B1B9-11F2751D8B5F}">
      <text>
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</text>
    </comment>
    <comment ref="B55" authorId="2" shapeId="0" xr:uid="{CB3A4D37-2BE9-2B40-8B52-36B3DA26E41C}">
      <text>
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</text>
    </comment>
    <comment ref="B48" authorId="1" shapeId="0" xr:uid="{6E4A6055-D033-6242-ADB2-EA8ECBED2B1E}">
      <text>
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</text>
    </comment>
    <comment ref="H1" authorId="1" shapeId="0" xr:uid="{5AD6B710-EB47-624A-8A2B-FFA78E02B50F}">
      <text>
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</text>
    </comment>
  </commentList>
</comments>
</file>

<file path=xl/sharedStrings.xml><?xml version="1.0" encoding="utf-8"?>
<sst xmlns="http://schemas.openxmlformats.org/spreadsheetml/2006/main" count="171" uniqueCount="82">
  <si>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</si>
  <si>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</si>
  <si>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</si>
  <si>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</si>
  <si>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</si>
  <si>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</si>
  <si>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</si>
  <si>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</si>
  <si>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</si>
  <si>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</si>
  <si>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</si>
  <si>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</si>
  <si>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</si>
  <si>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</si>
  <si>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</si>
  <si>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</si>
  <si>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</si>
  <si>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</si>
  <si>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</si>
  <si>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</si>
  <si>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</si>
  <si>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</si>
  <si>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</si>
  <si>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</si>
  <si>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</si>
  <si>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</si>
  <si>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</si>
  <si>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</si>
  <si>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</si>
  <si>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</si>
  <si>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</si>
  <si>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</si>
  <si>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</si>
  <si>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</si>
  <si>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</si>
  <si>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</si>
  <si>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</si>
  <si>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</si>
  <si>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</si>
  <si>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</si>
  <si>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</si>
  <si>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</si>
  <si>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</si>
  <si>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</si>
  <si>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</si>
  <si>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</si>
  <si>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</si>
  <si>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</si>
  <si>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</si>
  <si>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</si>
  <si>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E_emb_EE</t>
  </si>
  <si>
    <t>E_cons_EE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</si>
  <si>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</si>
  <si>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</si>
  <si>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</si>
  <si>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</si>
  <si>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</si>
  <si>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</si>
  <si>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</si>
  <si>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</si>
  <si>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</si>
  <si>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</si>
  <si>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</si>
  <si>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</si>
  <si>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</si>
  <si>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</si>
  <si>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</si>
  <si>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</si>
  <si>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</si>
  <si>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</si>
  <si>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</si>
  <si>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</si>
  <si>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</si>
  <si>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</si>
  <si>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</si>
  <si>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</si>
  <si>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</si>
  <si>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</si>
  <si>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E_dot_nd_EW</t>
  </si>
  <si>
    <t>E_dot_sav_net</t>
  </si>
  <si>
    <t>s</t>
  </si>
  <si>
    <t>Re_EW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</si>
</sst>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56</v>
      </c>
      <c r="B5">
        <v>131.76</v>
      </c>
    </row>
    <row r="34" spans="5:5" x14ac:dyDescent="0.2">
      <c r="E34" t="s">
        <v>57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C2" sqref="C2"/>
    </sheetView>
  </sheetViews>
  <sheetFormatPr baseColWidth="10" defaultRowHeight="16" x14ac:dyDescent="0.2"/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0.7</v>
      </c>
      <c r="B2">
        <f>1515035 * MJ_per_ktoe</f>
        <v>63431485380000</v>
      </c>
      <c r="C2" s="1">
        <v>18707200000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0"/>
  <sheetViews>
    <sheetView tabSelected="1" zoomScaleNormal="100" workbookViewId="0">
      <selection activeCell="C79" sqref="C79"/>
    </sheetView>
  </sheetViews>
  <sheetFormatPr baseColWidth="10" defaultRowHeight="16" x14ac:dyDescent="0.2"/>
  <cols>
    <col min="1" max="1" width="15.66406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6" spans="1:5" x14ac:dyDescent="0.2">
      <c r="A26" t="s">
        <v>29</v>
      </c>
      <c r="B26" s="3">
        <v>60.29</v>
      </c>
      <c r="C26" t="s">
        <v>41</v>
      </c>
    </row>
    <row r="27" spans="1:5" x14ac:dyDescent="0.2">
      <c r="A27" t="s">
        <v>47</v>
      </c>
      <c r="B27">
        <f>B26/B17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B55*B26</f>
        <v>120.58</v>
      </c>
      <c r="C56" s="7" t="s">
        <v>41</v>
      </c>
    </row>
    <row r="57" spans="1:3" x14ac:dyDescent="0.2">
      <c r="A57" t="s">
        <v>50</v>
      </c>
      <c r="B57">
        <f>B56/B45</f>
        <v>10.048333333333334</v>
      </c>
      <c r="C57" t="s">
        <v>35</v>
      </c>
    </row>
    <row r="58" spans="1:3" x14ac:dyDescent="0.2">
      <c r="A58" t="s">
        <v>50</v>
      </c>
      <c r="B58" s="8">
        <f>B57*MJ_per_kWhr</f>
        <v>36.173999999999999</v>
      </c>
      <c r="C58" t="s">
        <v>37</v>
      </c>
    </row>
    <row r="59" spans="1:3" x14ac:dyDescent="0.2">
      <c r="A59" t="s">
        <v>51</v>
      </c>
      <c r="B59">
        <f>B41/1000 * B44 * 365.25</f>
        <v>9.2727272727272751</v>
      </c>
      <c r="C59" t="s">
        <v>35</v>
      </c>
    </row>
    <row r="60" spans="1:3" x14ac:dyDescent="0.2">
      <c r="A60" t="s">
        <v>51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70" spans="1:5" x14ac:dyDescent="0.2">
      <c r="A70" t="s">
        <v>71</v>
      </c>
      <c r="B70">
        <f>(B28+B30) - (B58+B60)</f>
        <v>408.28618181818183</v>
      </c>
      <c r="C70" t="s">
        <v>37</v>
      </c>
    </row>
    <row r="71" spans="1:5" x14ac:dyDescent="0.2">
      <c r="A71" t="s">
        <v>72</v>
      </c>
      <c r="B71">
        <f>(1 - B64) * B70</f>
        <v>383.7890109090909</v>
      </c>
      <c r="C71" t="s">
        <v>37</v>
      </c>
    </row>
    <row r="72" spans="1:5" x14ac:dyDescent="0.2">
      <c r="A72" t="s">
        <v>73</v>
      </c>
      <c r="B72">
        <f>B71*B6 + (B20-B47)</f>
        <v>14.493587833333333</v>
      </c>
      <c r="C72" t="s">
        <v>34</v>
      </c>
    </row>
    <row r="73" spans="1:5" x14ac:dyDescent="0.2">
      <c r="A73" t="s">
        <v>74</v>
      </c>
      <c r="B73">
        <f>1 / (1-MPC) - 1</f>
        <v>2.333333333333333</v>
      </c>
      <c r="C73" s="7" t="s">
        <v>75</v>
      </c>
    </row>
    <row r="74" spans="1:5" x14ac:dyDescent="0.2">
      <c r="A74" t="s">
        <v>76</v>
      </c>
      <c r="B74">
        <f>TFC/GDP</f>
        <v>3390.7525113325351</v>
      </c>
      <c r="C74" t="s">
        <v>77</v>
      </c>
    </row>
    <row r="75" spans="1:5" x14ac:dyDescent="0.2">
      <c r="A75" t="s">
        <v>78</v>
      </c>
      <c r="B75">
        <f>B72 * B73 * B74</f>
        <v>114669.72846955189</v>
      </c>
      <c r="C75" t="s">
        <v>37</v>
      </c>
    </row>
    <row r="76" spans="1:5" x14ac:dyDescent="0.2">
      <c r="A76" t="s">
        <v>79</v>
      </c>
      <c r="B76">
        <f>B71-B75</f>
        <v>-114285.9394586428</v>
      </c>
      <c r="C76" t="s">
        <v>37</v>
      </c>
    </row>
    <row r="77" spans="1:5" x14ac:dyDescent="0.2">
      <c r="A77" t="s">
        <v>80</v>
      </c>
      <c r="B77">
        <f>B6 + (B20-B47) / B71</f>
        <v>3.7764468031541598E-2</v>
      </c>
      <c r="C77" t="s">
        <v>12</v>
      </c>
    </row>
    <row r="78" spans="1:5" x14ac:dyDescent="0.2">
      <c r="A78" t="s">
        <v>81</v>
      </c>
      <c r="B78">
        <f xml:space="preserve"> 1 - (1 - B73*B74*B77) * (1 - B64)</f>
        <v>280.91625616547719</v>
      </c>
      <c r="C78" t="s">
        <v>75</v>
      </c>
    </row>
    <row r="80" spans="1:5" x14ac:dyDescent="0.2">
      <c r="E80" t="s">
        <v>16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52</v>
      </c>
      <c r="B5" s="3">
        <v>2.82</v>
      </c>
      <c r="C5" t="s">
        <v>54</v>
      </c>
    </row>
    <row r="6" spans="1:5" x14ac:dyDescent="0.2">
      <c r="A6" t="s">
        <v>52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55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62</v>
      </c>
      <c r="B13" s="3">
        <v>24.7</v>
      </c>
      <c r="C13" t="s">
        <v>64</v>
      </c>
    </row>
    <row r="14" spans="1:5" x14ac:dyDescent="0.2">
      <c r="A14" s="6"/>
      <c r="B14" s="6"/>
      <c r="C14" s="6"/>
      <c r="E14" t="s">
        <v>58</v>
      </c>
    </row>
    <row r="15" spans="1:5" x14ac:dyDescent="0.2">
      <c r="A15" t="s">
        <v>26</v>
      </c>
      <c r="B15" s="3">
        <v>13476</v>
      </c>
      <c r="C15" t="s">
        <v>61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67</v>
      </c>
    </row>
    <row r="25" spans="1:12" x14ac:dyDescent="0.2">
      <c r="A25" t="s">
        <v>29</v>
      </c>
      <c r="B25" s="3">
        <f>B24*MJ_per_kWhr</f>
        <v>273600</v>
      </c>
      <c r="C25" t="s">
        <v>68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65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60</v>
      </c>
    </row>
    <row r="31" spans="1:12" x14ac:dyDescent="0.2">
      <c r="E31" t="s">
        <v>59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55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62</v>
      </c>
      <c r="B39" s="3">
        <f>B13*1.25</f>
        <v>30.875</v>
      </c>
      <c r="C39" t="s">
        <v>64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63</v>
      </c>
      <c r="L42" t="s">
        <v>66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68</v>
      </c>
      <c r="E49" s="9" t="s">
        <v>69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65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53</v>
      </c>
    </row>
    <row r="79" spans="4:5" x14ac:dyDescent="0.2">
      <c r="D79" s="9" t="s">
        <v>53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70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2019-08-27T02:12:18Z</dcterms:modified>
</cp:coreProperties>
</file>